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1" i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  <c r="H11" i="1" l="1"/>
  <c r="I11"/>
</calcChain>
</file>

<file path=xl/sharedStrings.xml><?xml version="1.0" encoding="utf-8"?>
<sst xmlns="http://schemas.openxmlformats.org/spreadsheetml/2006/main" count="87" uniqueCount="72">
  <si>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</si>
  <si>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</si>
  <si>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</si>
  <si>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</si>
  <si>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</si>
  <si>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</si>
  <si>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</si>
  <si>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</si>
  <si>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</si>
  <si>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</si>
  <si>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</si>
  <si>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</si>
  <si>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</si>
  <si>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</si>
  <si>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</si>
  <si>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</si>
  <si>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</si>
  <si>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</si>
  <si>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</si>
  <si>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</si>
  <si>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</si>
  <si>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</si>
  <si>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</si>
  <si>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</si>
  <si>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</si>
  <si>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</si>
  <si>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</si>
  <si>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</si>
  <si>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</si>
  <si>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</si>
  <si>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</si>
  <si>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</si>
  <si>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</si>
  <si>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</si>
  <si>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</si>
  <si>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</si>
  <si>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</si>
  <si>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</si>
  <si>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</si>
  <si>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</si>
  <si>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</si>
  <si>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</si>
  <si>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</si>
  <si>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</si>
  <si>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</si>
  <si>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</si>
  <si>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</si>
  <si>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</si>
  <si>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</si>
  <si>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</si>
  <si>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</si>
  <si>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</si>
  <si>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</si>
  <si>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</si>
  <si>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</si>
  <si>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</si>
  <si>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</si>
  <si>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</si>
  <si>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</si>
  <si>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</si>
  <si>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</si>
  <si>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</si>
  <si>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</si>
  <si>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</si>
  <si>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</si>
  <si>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114/2021г</t>
  </si>
  <si>
    <t>459/2021г</t>
  </si>
  <si>
    <r>
      <t>Суп картофельный с крупой</t>
    </r>
    <r>
      <rPr>
        <sz val="10"/>
        <color theme="1"/>
        <rFont val="Calibri"/>
        <family val="2"/>
        <charset val="204"/>
      </rPr>
      <t>*</t>
    </r>
  </si>
  <si>
    <t>Гуляш</t>
  </si>
  <si>
    <t>202/2021</t>
  </si>
  <si>
    <t>Каша гречневая</t>
  </si>
  <si>
    <t>Огурцы консервированные (порциями)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</si>
</sst>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0" fontId="2" fillId="2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/>
    <xf numFmtId="0" fontId="2" fillId="2" borderId="11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9" xfId="0" applyNumberFormat="1" applyFill="1" applyBorder="1" applyProtection="1">
      <protection locked="0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1" fillId="2" borderId="1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 applyProtection="1">
      <alignment vertical="top" wrapText="1"/>
      <protection locked="0"/>
    </xf>
    <xf numFmtId="0" fontId="0" fillId="0" borderId="13" xfId="0" applyNumberFormat="1" applyFill="1" applyBorder="1" applyProtection="1">
      <protection locked="0"/>
    </xf>
    <xf numFmtId="0" fontId="0" fillId="0" borderId="37" xfId="0" applyNumberFormat="1" applyFill="1" applyBorder="1" applyProtection="1">
      <protection locked="0"/>
    </xf>
    <xf numFmtId="2" fontId="8" fillId="2" borderId="13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4" fillId="3" borderId="17" xfId="0" applyFont="1" applyFill="1" applyBorder="1" applyAlignment="1">
      <alignment vertical="center" textRotation="90"/>
    </xf>
    <xf numFmtId="0" fontId="4" fillId="3" borderId="16" xfId="0" applyFont="1" applyFill="1" applyBorder="1" applyAlignment="1">
      <alignment vertical="center" textRotation="90"/>
    </xf>
    <xf numFmtId="0" fontId="4" fillId="3" borderId="20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G16" sqref="G16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77" t="s">
        <v>0</v>
      </c>
      <c r="B1" s="88" t="s">
        <v>22</v>
      </c>
      <c r="C1" s="89"/>
      <c r="D1" s="90"/>
      <c r="E1" s="77" t="s">
        <v>1</v>
      </c>
      <c r="F1" s="1"/>
      <c r="G1" s="77"/>
      <c r="H1" s="77"/>
      <c r="I1" s="77" t="s">
        <v>2</v>
      </c>
      <c r="J1" s="2">
        <v>45728</v>
      </c>
    </row>
    <row r="2" spans="1:10" ht="15.75" thickBot="1">
      <c r="A2" s="78"/>
      <c r="B2" s="78"/>
      <c r="C2" s="78"/>
      <c r="D2" s="78"/>
      <c r="E2" s="78"/>
      <c r="F2" s="78"/>
      <c r="G2" s="78"/>
      <c r="H2" s="78"/>
      <c r="I2" s="78"/>
      <c r="J2" s="79"/>
    </row>
    <row r="3" spans="1:10" ht="15.75" thickBot="1">
      <c r="A3" s="74" t="s">
        <v>3</v>
      </c>
      <c r="B3" s="75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86" t="s">
        <v>9</v>
      </c>
      <c r="H3" s="86" t="s">
        <v>10</v>
      </c>
      <c r="I3" s="86" t="s">
        <v>11</v>
      </c>
      <c r="J3" s="87" t="s">
        <v>12</v>
      </c>
    </row>
    <row r="4" spans="1:10">
      <c r="A4" s="3" t="s">
        <v>14</v>
      </c>
      <c r="B4" s="10" t="s">
        <v>15</v>
      </c>
      <c r="C4" s="80" t="s">
        <v>46</v>
      </c>
      <c r="D4" s="81" t="s">
        <v>71</v>
      </c>
      <c r="E4" s="57">
        <v>60</v>
      </c>
      <c r="F4" s="11">
        <v>5.25</v>
      </c>
      <c r="G4" s="85">
        <v>7.2</v>
      </c>
      <c r="H4" s="82">
        <v>0</v>
      </c>
      <c r="I4" s="83">
        <v>0</v>
      </c>
      <c r="J4" s="84">
        <v>1.8</v>
      </c>
    </row>
    <row r="5" spans="1:10" ht="25.5">
      <c r="A5" s="3"/>
      <c r="B5" s="4" t="s">
        <v>16</v>
      </c>
      <c r="C5" s="76" t="s">
        <v>65</v>
      </c>
      <c r="D5" s="25" t="s">
        <v>67</v>
      </c>
      <c r="E5" s="57">
        <v>200</v>
      </c>
      <c r="F5" s="5">
        <v>31.5</v>
      </c>
      <c r="G5" s="59">
        <v>114.42</v>
      </c>
      <c r="H5" s="17">
        <v>3.86</v>
      </c>
      <c r="I5" s="11">
        <v>5.7</v>
      </c>
      <c r="J5" s="16">
        <v>11.92</v>
      </c>
    </row>
    <row r="6" spans="1:10">
      <c r="A6" s="3"/>
      <c r="B6" s="4" t="s">
        <v>17</v>
      </c>
      <c r="C6" s="23" t="s">
        <v>30</v>
      </c>
      <c r="D6" s="24" t="s">
        <v>68</v>
      </c>
      <c r="E6" s="31">
        <v>90</v>
      </c>
      <c r="F6" s="5">
        <v>70</v>
      </c>
      <c r="G6" s="33">
        <v>255.6</v>
      </c>
      <c r="H6" s="17">
        <v>10.8</v>
      </c>
      <c r="I6" s="11">
        <v>21.6</v>
      </c>
      <c r="J6" s="16">
        <v>4.5</v>
      </c>
    </row>
    <row r="7" spans="1:10" ht="23.25" customHeight="1">
      <c r="A7" s="3"/>
      <c r="B7" s="4" t="s">
        <v>18</v>
      </c>
      <c r="C7" s="21" t="s">
        <v>69</v>
      </c>
      <c r="D7" s="22" t="s">
        <v>70</v>
      </c>
      <c r="E7" s="31">
        <v>150</v>
      </c>
      <c r="F7" s="5">
        <v>6.5</v>
      </c>
      <c r="G7" s="33">
        <v>242.04</v>
      </c>
      <c r="H7" s="17">
        <v>8.51</v>
      </c>
      <c r="I7" s="11">
        <v>6.36</v>
      </c>
      <c r="J7" s="16">
        <v>37.700000000000003</v>
      </c>
    </row>
    <row r="8" spans="1:10">
      <c r="A8" s="3"/>
      <c r="B8" s="4" t="s">
        <v>19</v>
      </c>
      <c r="C8" s="21" t="s">
        <v>66</v>
      </c>
      <c r="D8" s="22" t="s">
        <v>23</v>
      </c>
      <c r="E8" s="72">
        <v>200</v>
      </c>
      <c r="F8" s="5">
        <v>5</v>
      </c>
      <c r="G8" s="72">
        <v>45.7</v>
      </c>
      <c r="H8" s="14">
        <v>0.1</v>
      </c>
      <c r="I8" s="15">
        <v>0.1</v>
      </c>
      <c r="J8" s="73">
        <v>11.1</v>
      </c>
    </row>
    <row r="9" spans="1:10">
      <c r="A9" s="3"/>
      <c r="B9" s="4" t="s">
        <v>21</v>
      </c>
      <c r="C9" s="21" t="s">
        <v>62</v>
      </c>
      <c r="D9" s="22" t="s">
        <v>52</v>
      </c>
      <c r="E9" s="38">
        <v>20</v>
      </c>
      <c r="F9" s="5">
        <v>5</v>
      </c>
      <c r="G9" s="33">
        <v>41.18</v>
      </c>
      <c r="H9" s="17">
        <v>1.6</v>
      </c>
      <c r="I9" s="11">
        <v>0.3</v>
      </c>
      <c r="J9" s="16">
        <v>8.02</v>
      </c>
    </row>
    <row r="10" spans="1:10">
      <c r="A10" s="3"/>
      <c r="B10" s="12" t="s">
        <v>20</v>
      </c>
      <c r="C10" s="21" t="s">
        <v>63</v>
      </c>
      <c r="D10" s="22" t="s">
        <v>64</v>
      </c>
      <c r="E10" s="38">
        <v>40</v>
      </c>
      <c r="F10" s="13">
        <v>5</v>
      </c>
      <c r="G10" s="33">
        <v>93.76</v>
      </c>
      <c r="H10" s="13">
        <v>3.04</v>
      </c>
      <c r="I10" s="13">
        <v>0.32</v>
      </c>
      <c r="J10" s="18">
        <v>19.68</v>
      </c>
    </row>
    <row r="11" spans="1:10" ht="15.75" thickBot="1">
      <c r="A11" s="6"/>
      <c r="B11" s="7" t="s">
        <v>13</v>
      </c>
      <c r="C11" s="7"/>
      <c r="D11" s="9"/>
      <c r="E11" s="20">
        <f>SUM(E4:E10)</f>
        <v>760</v>
      </c>
      <c r="F11" s="8">
        <v>101.25</v>
      </c>
      <c r="G11" s="8">
        <f>SUM(G4:G10)</f>
        <v>799.9</v>
      </c>
      <c r="H11" s="8">
        <f t="shared" ref="H11:I11" si="0">SUM(H5:H10)</f>
        <v>27.910000000000004</v>
      </c>
      <c r="I11" s="8">
        <f t="shared" si="0"/>
        <v>34.380000000000003</v>
      </c>
      <c r="J11" s="19">
        <v>94.72</v>
      </c>
    </row>
    <row r="13" spans="1:10">
      <c r="I13" s="71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5" t="s">
        <v>31</v>
      </c>
      <c r="B9" s="108" t="s">
        <v>5</v>
      </c>
      <c r="C9" s="111" t="s">
        <v>32</v>
      </c>
      <c r="D9" s="114" t="s">
        <v>33</v>
      </c>
      <c r="E9" s="117" t="s">
        <v>34</v>
      </c>
      <c r="F9" s="118"/>
      <c r="G9" s="121" t="s">
        <v>35</v>
      </c>
      <c r="H9" s="121"/>
      <c r="I9" s="121"/>
      <c r="J9" s="121"/>
      <c r="K9" s="121"/>
      <c r="L9" s="121"/>
      <c r="M9" s="91" t="s">
        <v>36</v>
      </c>
      <c r="N9" s="92"/>
    </row>
    <row r="10" spans="1:14">
      <c r="A10" s="106"/>
      <c r="B10" s="109"/>
      <c r="C10" s="112"/>
      <c r="D10" s="115"/>
      <c r="E10" s="119"/>
      <c r="F10" s="120"/>
      <c r="G10" s="95" t="s">
        <v>37</v>
      </c>
      <c r="H10" s="95"/>
      <c r="I10" s="93" t="s">
        <v>38</v>
      </c>
      <c r="J10" s="93"/>
      <c r="K10" s="95" t="s">
        <v>39</v>
      </c>
      <c r="L10" s="95"/>
      <c r="M10" s="93"/>
      <c r="N10" s="94"/>
    </row>
    <row r="11" spans="1:14" ht="15.75" thickBot="1">
      <c r="A11" s="107"/>
      <c r="B11" s="110"/>
      <c r="C11" s="113"/>
      <c r="D11" s="116"/>
      <c r="E11" s="27" t="s">
        <v>40</v>
      </c>
      <c r="F11" s="28" t="s">
        <v>41</v>
      </c>
      <c r="G11" s="27" t="s">
        <v>40</v>
      </c>
      <c r="H11" s="28" t="s">
        <v>41</v>
      </c>
      <c r="I11" s="27" t="s">
        <v>40</v>
      </c>
      <c r="J11" s="28" t="s">
        <v>41</v>
      </c>
      <c r="K11" s="27" t="s">
        <v>40</v>
      </c>
      <c r="L11" s="28" t="s">
        <v>41</v>
      </c>
      <c r="M11" s="27" t="s">
        <v>40</v>
      </c>
      <c r="N11" s="29" t="s">
        <v>41</v>
      </c>
    </row>
    <row r="12" spans="1:14">
      <c r="A12" s="96" t="s">
        <v>42</v>
      </c>
      <c r="B12" s="99" t="s">
        <v>43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</row>
    <row r="13" spans="1:14">
      <c r="A13" s="97"/>
      <c r="B13" s="23" t="s">
        <v>44</v>
      </c>
      <c r="C13" s="25" t="s">
        <v>45</v>
      </c>
      <c r="D13" s="30">
        <v>13</v>
      </c>
      <c r="E13" s="31">
        <v>150</v>
      </c>
      <c r="F13" s="32">
        <v>200</v>
      </c>
      <c r="G13" s="33">
        <f>E13*3.5/100</f>
        <v>5.25</v>
      </c>
      <c r="H13" s="34">
        <f>F13*3.5/100</f>
        <v>7</v>
      </c>
      <c r="I13" s="33">
        <f>E13*4.6/100</f>
        <v>6.9</v>
      </c>
      <c r="J13" s="34">
        <f>F13*4.6/100</f>
        <v>9.1999999999999993</v>
      </c>
      <c r="K13" s="33">
        <f>E13*16.7/100</f>
        <v>25.05</v>
      </c>
      <c r="L13" s="34">
        <f>F13*16.7/100</f>
        <v>33.4</v>
      </c>
      <c r="M13" s="31">
        <f t="shared" ref="M13:N16" si="0">G13*4+I13*9+K13*4</f>
        <v>183.3</v>
      </c>
      <c r="N13" s="35">
        <f t="shared" si="0"/>
        <v>244.39999999999998</v>
      </c>
    </row>
    <row r="14" spans="1:14">
      <c r="A14" s="97"/>
      <c r="B14" s="21" t="s">
        <v>46</v>
      </c>
      <c r="C14" s="36" t="s">
        <v>47</v>
      </c>
      <c r="D14" s="37">
        <v>2</v>
      </c>
      <c r="E14" s="38">
        <v>30</v>
      </c>
      <c r="F14" s="39">
        <v>40</v>
      </c>
      <c r="G14" s="38">
        <f>E14*7.5/100</f>
        <v>2.25</v>
      </c>
      <c r="H14" s="40">
        <f>F14*7.5/100</f>
        <v>3</v>
      </c>
      <c r="I14" s="41">
        <f>E14*2.9/100</f>
        <v>0.87</v>
      </c>
      <c r="J14" s="42">
        <f>F14*2.9/100</f>
        <v>1.1599999999999999</v>
      </c>
      <c r="K14" s="43">
        <f>E14*51.4/100</f>
        <v>15.42</v>
      </c>
      <c r="L14" s="42">
        <f>F14*51.4/100</f>
        <v>20.56</v>
      </c>
      <c r="M14" s="43">
        <f t="shared" si="0"/>
        <v>78.509999999999991</v>
      </c>
      <c r="N14" s="44">
        <f t="shared" si="0"/>
        <v>104.67999999999999</v>
      </c>
    </row>
    <row r="15" spans="1:14">
      <c r="A15" s="97"/>
      <c r="B15" s="21" t="s">
        <v>48</v>
      </c>
      <c r="C15" s="22" t="s">
        <v>23</v>
      </c>
      <c r="D15" s="45">
        <v>0.95</v>
      </c>
      <c r="E15" s="31">
        <v>200</v>
      </c>
      <c r="F15" s="42">
        <v>200</v>
      </c>
      <c r="G15" s="33">
        <f>E15*0.3/200</f>
        <v>0.3</v>
      </c>
      <c r="H15" s="34">
        <f>F15*0.3/200</f>
        <v>0.3</v>
      </c>
      <c r="I15" s="46">
        <f>E15*0/200</f>
        <v>0</v>
      </c>
      <c r="J15" s="34">
        <f>F15*0/200</f>
        <v>0</v>
      </c>
      <c r="K15" s="33">
        <f>E15*15.2/200</f>
        <v>15.2</v>
      </c>
      <c r="L15" s="34">
        <f>F15*15.2/200</f>
        <v>15.2</v>
      </c>
      <c r="M15" s="33">
        <f t="shared" si="0"/>
        <v>62</v>
      </c>
      <c r="N15" s="35">
        <f t="shared" si="0"/>
        <v>62</v>
      </c>
    </row>
    <row r="16" spans="1:14">
      <c r="A16" s="97"/>
      <c r="B16" s="47"/>
      <c r="C16" s="48" t="s">
        <v>49</v>
      </c>
      <c r="D16" s="49">
        <f>SUM(D13:D15)</f>
        <v>15.95</v>
      </c>
      <c r="E16" s="50">
        <f t="shared" ref="E16:L16" si="1">SUM(E13:E15)</f>
        <v>380</v>
      </c>
      <c r="F16" s="51">
        <f t="shared" si="1"/>
        <v>440</v>
      </c>
      <c r="G16" s="52">
        <f t="shared" si="1"/>
        <v>7.8</v>
      </c>
      <c r="H16" s="53">
        <f t="shared" si="1"/>
        <v>10.3</v>
      </c>
      <c r="I16" s="52">
        <f t="shared" si="1"/>
        <v>7.7700000000000005</v>
      </c>
      <c r="J16" s="53">
        <f t="shared" si="1"/>
        <v>10.36</v>
      </c>
      <c r="K16" s="52">
        <f t="shared" si="1"/>
        <v>55.67</v>
      </c>
      <c r="L16" s="53">
        <f t="shared" si="1"/>
        <v>69.16</v>
      </c>
      <c r="M16" s="52">
        <f t="shared" si="0"/>
        <v>323.81</v>
      </c>
      <c r="N16" s="54">
        <f t="shared" si="0"/>
        <v>411.08</v>
      </c>
    </row>
    <row r="17" spans="1:14">
      <c r="A17" s="97"/>
      <c r="B17" s="102" t="s">
        <v>50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4"/>
    </row>
    <row r="18" spans="1:14">
      <c r="A18" s="97"/>
      <c r="B18" s="55" t="s">
        <v>28</v>
      </c>
      <c r="C18" s="26" t="s">
        <v>24</v>
      </c>
      <c r="D18" s="56">
        <v>18</v>
      </c>
      <c r="E18" s="57">
        <v>200</v>
      </c>
      <c r="F18" s="58">
        <v>200</v>
      </c>
      <c r="G18" s="59">
        <v>1.68</v>
      </c>
      <c r="H18" s="60">
        <v>1.68</v>
      </c>
      <c r="I18" s="59">
        <v>2.68</v>
      </c>
      <c r="J18" s="60">
        <v>2.68</v>
      </c>
      <c r="K18" s="59">
        <v>9.6999999999999993</v>
      </c>
      <c r="L18" s="60">
        <v>9.6999999999999993</v>
      </c>
      <c r="M18" s="59">
        <f t="shared" ref="M18:N23" si="2">G18*4+I18*9+K18*4</f>
        <v>69.64</v>
      </c>
      <c r="N18" s="61">
        <f t="shared" si="2"/>
        <v>69.64</v>
      </c>
    </row>
    <row r="19" spans="1:14">
      <c r="A19" s="97"/>
      <c r="B19" s="21" t="s">
        <v>29</v>
      </c>
      <c r="C19" s="22" t="s">
        <v>25</v>
      </c>
      <c r="D19" s="45">
        <v>10</v>
      </c>
      <c r="E19" s="31">
        <v>200</v>
      </c>
      <c r="F19" s="42">
        <v>200</v>
      </c>
      <c r="G19" s="33">
        <v>11.8</v>
      </c>
      <c r="H19" s="34">
        <v>11.8</v>
      </c>
      <c r="I19" s="33">
        <v>6.8</v>
      </c>
      <c r="J19" s="34">
        <v>6.8</v>
      </c>
      <c r="K19" s="33">
        <v>63.2</v>
      </c>
      <c r="L19" s="34">
        <v>63.2</v>
      </c>
      <c r="M19" s="33">
        <f t="shared" si="2"/>
        <v>361.20000000000005</v>
      </c>
      <c r="N19" s="35">
        <v>320</v>
      </c>
    </row>
    <row r="20" spans="1:14">
      <c r="A20" s="97"/>
      <c r="B20" s="23" t="s">
        <v>30</v>
      </c>
      <c r="C20" s="24" t="s">
        <v>26</v>
      </c>
      <c r="D20" s="62">
        <v>35</v>
      </c>
      <c r="E20" s="31">
        <v>100</v>
      </c>
      <c r="F20" s="42">
        <v>100</v>
      </c>
      <c r="G20" s="33">
        <v>13.9</v>
      </c>
      <c r="H20" s="34">
        <v>13.9</v>
      </c>
      <c r="I20" s="33">
        <v>6.5</v>
      </c>
      <c r="J20" s="34">
        <v>6.5</v>
      </c>
      <c r="K20" s="33">
        <v>4</v>
      </c>
      <c r="L20" s="34">
        <v>4</v>
      </c>
      <c r="M20" s="33">
        <v>132</v>
      </c>
      <c r="N20" s="35">
        <v>132</v>
      </c>
    </row>
    <row r="21" spans="1:14">
      <c r="A21" s="97"/>
      <c r="B21" s="23" t="s">
        <v>51</v>
      </c>
      <c r="C21" s="24" t="s">
        <v>27</v>
      </c>
      <c r="D21" s="62">
        <v>2</v>
      </c>
      <c r="E21" s="31">
        <v>200</v>
      </c>
      <c r="F21" s="42">
        <v>200</v>
      </c>
      <c r="G21" s="33">
        <f>E21*0.06/180</f>
        <v>6.6666666666666666E-2</v>
      </c>
      <c r="H21" s="34">
        <f>F21*0.06/180</f>
        <v>6.6666666666666666E-2</v>
      </c>
      <c r="I21" s="33">
        <f>E21*0/50</f>
        <v>0</v>
      </c>
      <c r="J21" s="34">
        <f>F21*0/50</f>
        <v>0</v>
      </c>
      <c r="K21" s="33">
        <f>E21*9.99/180</f>
        <v>11.1</v>
      </c>
      <c r="L21" s="34">
        <f>F21*9.99/180</f>
        <v>11.1</v>
      </c>
      <c r="M21" s="33">
        <f t="shared" ref="M21:N21" si="3">G21*4+I21*9+K21*4</f>
        <v>44.666666666666664</v>
      </c>
      <c r="N21" s="35">
        <f t="shared" si="3"/>
        <v>44.666666666666664</v>
      </c>
    </row>
    <row r="22" spans="1:14">
      <c r="A22" s="97"/>
      <c r="B22" s="21" t="s">
        <v>46</v>
      </c>
      <c r="C22" s="22" t="s">
        <v>52</v>
      </c>
      <c r="D22" s="45">
        <v>1</v>
      </c>
      <c r="E22" s="31">
        <v>20</v>
      </c>
      <c r="F22" s="42">
        <v>20</v>
      </c>
      <c r="G22" s="33">
        <f>E22*6.6/100</f>
        <v>1.32</v>
      </c>
      <c r="H22" s="34">
        <f>F22*6.6/100</f>
        <v>1.32</v>
      </c>
      <c r="I22" s="33">
        <f>E22*1.1/100</f>
        <v>0.22</v>
      </c>
      <c r="J22" s="34">
        <f>F22*1.1/100</f>
        <v>0.22</v>
      </c>
      <c r="K22" s="33">
        <f>E22*43.9/100</f>
        <v>8.7799999999999994</v>
      </c>
      <c r="L22" s="34">
        <f>F22*43.9/100</f>
        <v>8.7799999999999994</v>
      </c>
      <c r="M22" s="33">
        <f t="shared" si="2"/>
        <v>42.379999999999995</v>
      </c>
      <c r="N22" s="35">
        <f t="shared" si="2"/>
        <v>42.379999999999995</v>
      </c>
    </row>
    <row r="23" spans="1:14">
      <c r="A23" s="97"/>
      <c r="B23" s="21" t="s">
        <v>46</v>
      </c>
      <c r="C23" s="22" t="s">
        <v>53</v>
      </c>
      <c r="D23" s="45">
        <v>1</v>
      </c>
      <c r="E23" s="31">
        <v>40</v>
      </c>
      <c r="F23" s="42">
        <v>40</v>
      </c>
      <c r="G23" s="33">
        <f>E23*7.7/100</f>
        <v>3.08</v>
      </c>
      <c r="H23" s="34">
        <f>F23*7.7/100</f>
        <v>3.08</v>
      </c>
      <c r="I23" s="33">
        <f>E23*0.8/100</f>
        <v>0.32</v>
      </c>
      <c r="J23" s="34">
        <f>F23*0.8/100</f>
        <v>0.32</v>
      </c>
      <c r="K23" s="33">
        <f>E23*49.5/100</f>
        <v>19.8</v>
      </c>
      <c r="L23" s="34">
        <f>F23*49.5/100</f>
        <v>19.8</v>
      </c>
      <c r="M23" s="33">
        <f t="shared" si="2"/>
        <v>94.4</v>
      </c>
      <c r="N23" s="35">
        <f t="shared" si="2"/>
        <v>94.4</v>
      </c>
    </row>
    <row r="24" spans="1:14">
      <c r="A24" s="97"/>
      <c r="B24" s="21"/>
      <c r="C24" s="48" t="s">
        <v>54</v>
      </c>
      <c r="D24" s="49">
        <f>SUM(D18:D23)</f>
        <v>67</v>
      </c>
      <c r="E24" s="50">
        <f t="shared" ref="E24:N24" si="4">SUM(E18:E23)</f>
        <v>760</v>
      </c>
      <c r="F24" s="63">
        <f t="shared" si="4"/>
        <v>760</v>
      </c>
      <c r="G24" s="52">
        <f t="shared" si="4"/>
        <v>31.846666666666671</v>
      </c>
      <c r="H24" s="53">
        <f t="shared" si="4"/>
        <v>31.846666666666671</v>
      </c>
      <c r="I24" s="50">
        <f t="shared" si="4"/>
        <v>16.52</v>
      </c>
      <c r="J24" s="53">
        <f t="shared" si="4"/>
        <v>16.52</v>
      </c>
      <c r="K24" s="52">
        <f t="shared" si="4"/>
        <v>116.58</v>
      </c>
      <c r="L24" s="53">
        <f t="shared" si="4"/>
        <v>116.58</v>
      </c>
      <c r="M24" s="52">
        <f t="shared" si="4"/>
        <v>744.28666666666663</v>
      </c>
      <c r="N24" s="54">
        <f t="shared" si="4"/>
        <v>703.08666666666659</v>
      </c>
    </row>
    <row r="25" spans="1:14" ht="15.75" thickBot="1">
      <c r="A25" s="98"/>
      <c r="B25" s="64"/>
      <c r="C25" s="65"/>
      <c r="D25" s="66"/>
      <c r="E25" s="67"/>
      <c r="F25" s="67"/>
      <c r="G25" s="68">
        <f t="shared" ref="G25:N25" si="5">G16+G24</f>
        <v>39.646666666666668</v>
      </c>
      <c r="H25" s="69">
        <f t="shared" si="5"/>
        <v>42.146666666666675</v>
      </c>
      <c r="I25" s="68">
        <f t="shared" si="5"/>
        <v>24.29</v>
      </c>
      <c r="J25" s="69">
        <f t="shared" si="5"/>
        <v>26.88</v>
      </c>
      <c r="K25" s="68">
        <f t="shared" si="5"/>
        <v>172.25</v>
      </c>
      <c r="L25" s="69">
        <f t="shared" si="5"/>
        <v>185.74</v>
      </c>
      <c r="M25" s="68">
        <f t="shared" si="5"/>
        <v>1068.0966666666666</v>
      </c>
      <c r="N25" s="70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2025-03-10T05:29:22Z</dcterms:modified>
</cp:coreProperties>
</file>